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Felles\Administrasjon\Ny nettside 2023\Om oss\Publikasjoner\06_Bidragsberegning\"/>
    </mc:Choice>
  </mc:AlternateContent>
  <xr:revisionPtr revIDLastSave="0" documentId="8_{3E44BD26-22C1-4C1F-9483-7A64D5E1B0E0}" xr6:coauthVersionLast="47" xr6:coauthVersionMax="47" xr10:uidLastSave="{00000000-0000-0000-0000-000000000000}"/>
  <bookViews>
    <workbookView xWindow="-19430" yWindow="10770" windowWidth="19420" windowHeight="11500" xr2:uid="{9A40A8FB-7CE3-4E89-9ECF-1E7F0EAF34A4}"/>
  </bookViews>
  <sheets>
    <sheet name="Årlig bidra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1" l="1"/>
  <c r="F9" i="1"/>
  <c r="F8" i="1"/>
  <c r="F13" i="1" l="1"/>
  <c r="F11" i="1"/>
  <c r="F10" i="1"/>
  <c r="F7" i="1"/>
  <c r="F6" i="1"/>
  <c r="B16" i="1" l="1"/>
  <c r="B19" i="1" s="1"/>
  <c r="B26" i="1" s="1"/>
</calcChain>
</file>

<file path=xl/sharedStrings.xml><?xml version="1.0" encoding="utf-8"?>
<sst xmlns="http://schemas.openxmlformats.org/spreadsheetml/2006/main" count="33" uniqueCount="32">
  <si>
    <t>Trinn 1: Årlig bidrag som andel av garanterte innskudd</t>
  </si>
  <si>
    <t>CR (hovedregel er 0,8 promille)</t>
  </si>
  <si>
    <t>Uvektet egenkapitalandel</t>
  </si>
  <si>
    <t>Ren kjernekapitaldekning</t>
  </si>
  <si>
    <t>LCR</t>
  </si>
  <si>
    <t>NSFR</t>
  </si>
  <si>
    <t>Misligholdte og tapsutsatte engasjement</t>
  </si>
  <si>
    <t>Risikovekt i samlet beregningsgrunnlag</t>
  </si>
  <si>
    <t>Totalkapitalrentabilitet</t>
  </si>
  <si>
    <t>Eiendeler som ikke er pantsatt / garanterte innskudd</t>
  </si>
  <si>
    <t>Vekter</t>
  </si>
  <si>
    <t>Trinn 3: Aggregert risikoscore</t>
  </si>
  <si>
    <t>Banken</t>
  </si>
  <si>
    <t>IRS</t>
  </si>
  <si>
    <t>Trinn 4: Aggregert risikovekt</t>
  </si>
  <si>
    <t>Trinn 2: Individuell risikoscore (IRS)</t>
  </si>
  <si>
    <t>Aggregert risikoscore (ARS)</t>
  </si>
  <si>
    <t>Aggregert risikovekt (ARW)</t>
  </si>
  <si>
    <t>Trinn 5: Justeringskoeffisient</t>
  </si>
  <si>
    <r>
      <t>Justeringskoeffisient (</t>
    </r>
    <r>
      <rPr>
        <sz val="11"/>
        <color theme="1"/>
        <rFont val="Calibri"/>
        <family val="2"/>
      </rPr>
      <t>µ</t>
    </r>
    <r>
      <rPr>
        <sz val="11"/>
        <color theme="1"/>
        <rFont val="Calibri"/>
        <family val="2"/>
        <scheme val="minor"/>
      </rPr>
      <t>)</t>
    </r>
  </si>
  <si>
    <t>Garanterte innskudd hos banken (CD) (i tusen kroner)</t>
  </si>
  <si>
    <t>Nedre [c]</t>
  </si>
  <si>
    <t>Øvre [d]</t>
  </si>
  <si>
    <t>Lav [b]</t>
  </si>
  <si>
    <t>Høy [a]</t>
  </si>
  <si>
    <r>
      <t>Nedre [</t>
    </r>
    <r>
      <rPr>
        <b/>
        <sz val="11"/>
        <color theme="0"/>
        <rFont val="Calibri"/>
        <family val="2"/>
      </rPr>
      <t>ß</t>
    </r>
    <r>
      <rPr>
        <b/>
        <sz val="11"/>
        <color theme="0"/>
        <rFont val="Calibri"/>
        <family val="2"/>
        <scheme val="minor"/>
      </rPr>
      <t>]</t>
    </r>
  </si>
  <si>
    <r>
      <t>Øvre [</t>
    </r>
    <r>
      <rPr>
        <b/>
        <sz val="11"/>
        <color theme="0"/>
        <rFont val="Calibri"/>
        <family val="2"/>
      </rPr>
      <t>α</t>
    </r>
    <r>
      <rPr>
        <b/>
        <sz val="11"/>
        <color theme="0"/>
        <rFont val="Calibri"/>
        <family val="2"/>
        <scheme val="minor"/>
      </rPr>
      <t>]</t>
    </r>
  </si>
  <si>
    <t>Tilleggsparametere</t>
  </si>
  <si>
    <t>Regulatorisk krav LCR (31.12.17)</t>
  </si>
  <si>
    <t>Regulatorisk krav NSFR (31.12.17)</t>
  </si>
  <si>
    <t>Årlig risikobidrag (kroner)</t>
  </si>
  <si>
    <t>Trinn 6: Risikojustert bidrag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</si>
</sst>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0.0\ %"/>
    <numFmt numFmtId="166" formatCode="_ * #,##0_ ;_ * \-#,##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0" xfId="0" applyFont="1" applyFill="1"/>
    <xf numFmtId="9" fontId="0" fillId="0" borderId="0" xfId="2" applyFont="1"/>
    <xf numFmtId="165" fontId="0" fillId="0" borderId="0" xfId="2" applyNumberFormat="1" applyFont="1"/>
    <xf numFmtId="10" fontId="0" fillId="0" borderId="0" xfId="2" applyNumberFormat="1" applyFont="1"/>
    <xf numFmtId="0" fontId="3" fillId="3" borderId="0" xfId="0" applyFont="1" applyFill="1"/>
    <xf numFmtId="0" fontId="3" fillId="4" borderId="0" xfId="0" applyFont="1" applyFill="1"/>
    <xf numFmtId="0" fontId="0" fillId="5" borderId="0" xfId="0" applyFill="1"/>
    <xf numFmtId="0" fontId="0" fillId="6" borderId="0" xfId="0" applyFill="1"/>
    <xf numFmtId="0" fontId="0" fillId="7" borderId="0" xfId="0" applyFill="1"/>
    <xf numFmtId="9" fontId="0" fillId="0" borderId="0" xfId="0" applyNumberFormat="1"/>
    <xf numFmtId="0" fontId="2" fillId="2" borderId="0" xfId="0" applyFont="1" applyFill="1" applyAlignment="1">
      <alignment horizontal="right"/>
    </xf>
    <xf numFmtId="9" fontId="0" fillId="8" borderId="0" xfId="0" applyNumberFormat="1" applyFill="1"/>
    <xf numFmtId="10" fontId="0" fillId="8" borderId="0" xfId="0" applyNumberFormat="1" applyFill="1"/>
    <xf numFmtId="165" fontId="0" fillId="8" borderId="0" xfId="0" applyNumberFormat="1" applyFill="1"/>
    <xf numFmtId="165" fontId="0" fillId="9" borderId="0" xfId="2" applyNumberFormat="1" applyFont="1" applyFill="1"/>
    <xf numFmtId="10" fontId="0" fillId="9" borderId="0" xfId="2" applyNumberFormat="1" applyFont="1" applyFill="1"/>
    <xf numFmtId="164" fontId="0" fillId="8" borderId="0" xfId="1" applyFont="1" applyFill="1"/>
    <xf numFmtId="164" fontId="0" fillId="0" borderId="0" xfId="1" applyFont="1"/>
    <xf numFmtId="166" fontId="0" fillId="9" borderId="0" xfId="1" applyNumberFormat="1" applyFont="1" applyFill="1"/>
    <xf numFmtId="0" fontId="2" fillId="10" borderId="0" xfId="0" applyFont="1" applyFill="1"/>
    <xf numFmtId="0" fontId="0" fillId="0" borderId="0" xfId="0" applyAlignment="1">
      <alignment horizontal="right"/>
    </xf>
    <xf numFmtId="166" fontId="5" fillId="0" borderId="0" xfId="1" applyNumberFormat="1" applyFont="1"/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704F7-98C6-4EAB-88DC-3790D2779ED1}">
  <dimension ref="A2:F36"/>
  <sheetViews>
    <sheetView tabSelected="1" workbookViewId="0">
      <selection activeCell="E6" sqref="E6"/>
    </sheetView>
  </sheetViews>
  <sheetFormatPr baseColWidth="10" defaultRowHeight="15" x14ac:dyDescent="0.25"/>
  <cols>
    <col min="1" max="1" width="50.7109375" customWidth="1"/>
    <col min="2" max="2" width="16.7109375" customWidth="1"/>
    <col min="3" max="6" width="12.7109375" customWidth="1"/>
  </cols>
  <sheetData>
    <row r="2" spans="1:6" x14ac:dyDescent="0.25">
      <c r="A2" s="1" t="s">
        <v>0</v>
      </c>
    </row>
    <row r="3" spans="1:6" x14ac:dyDescent="0.25">
      <c r="A3" t="s">
        <v>1</v>
      </c>
      <c r="B3" s="4">
        <v>8.0000000000000004E-4</v>
      </c>
    </row>
    <row r="5" spans="1:6" x14ac:dyDescent="0.25">
      <c r="A5" s="1" t="s">
        <v>15</v>
      </c>
      <c r="B5" s="11" t="s">
        <v>10</v>
      </c>
      <c r="C5" s="11" t="s">
        <v>23</v>
      </c>
      <c r="D5" s="11" t="s">
        <v>24</v>
      </c>
      <c r="E5" s="11" t="s">
        <v>12</v>
      </c>
      <c r="F5" s="11" t="s">
        <v>13</v>
      </c>
    </row>
    <row r="6" spans="1:6" x14ac:dyDescent="0.25">
      <c r="A6" s="5" t="s">
        <v>2</v>
      </c>
      <c r="B6" s="12">
        <v>0.12</v>
      </c>
      <c r="C6" s="14">
        <v>7.8E-2</v>
      </c>
      <c r="D6" s="14">
        <v>0.14899999999999999</v>
      </c>
      <c r="E6" s="15"/>
      <c r="F6" s="17">
        <f>IF(E6&gt;D6,0,IF(E6&lt;C6,100,(D6-E6)/(D6-C6)*100))</f>
        <v>100</v>
      </c>
    </row>
    <row r="7" spans="1:6" x14ac:dyDescent="0.25">
      <c r="A7" s="5" t="s">
        <v>3</v>
      </c>
      <c r="B7" s="12">
        <v>0.12</v>
      </c>
      <c r="C7" s="14">
        <v>0.14799999999999999</v>
      </c>
      <c r="D7" s="14">
        <v>0.248</v>
      </c>
      <c r="E7" s="15"/>
      <c r="F7" s="17">
        <f>IF(E7&gt;D7,0,IF(E7&lt;C7,100,(D7-E7)/(D7-C7)*100))</f>
        <v>100</v>
      </c>
    </row>
    <row r="8" spans="1:6" x14ac:dyDescent="0.25">
      <c r="A8" s="6" t="s">
        <v>4</v>
      </c>
      <c r="B8" s="12">
        <v>0.12</v>
      </c>
      <c r="C8" s="14"/>
      <c r="D8" s="14"/>
      <c r="E8" s="15"/>
      <c r="F8" s="17">
        <f>IF(E8&gt;B30,0,100)</f>
        <v>100</v>
      </c>
    </row>
    <row r="9" spans="1:6" x14ac:dyDescent="0.25">
      <c r="A9" s="6" t="s">
        <v>5</v>
      </c>
      <c r="B9" s="12">
        <v>0.12</v>
      </c>
      <c r="C9" s="14"/>
      <c r="D9" s="14"/>
      <c r="E9" s="15"/>
      <c r="F9" s="17">
        <f>IF(E9&gt;B31,0,100)</f>
        <v>100</v>
      </c>
    </row>
    <row r="10" spans="1:6" x14ac:dyDescent="0.25">
      <c r="A10" s="7" t="s">
        <v>6</v>
      </c>
      <c r="B10" s="12">
        <v>0.18</v>
      </c>
      <c r="C10" s="13">
        <v>1.2999999999999999E-3</v>
      </c>
      <c r="D10" s="13">
        <v>5.0299999999999997E-2</v>
      </c>
      <c r="E10" s="16"/>
      <c r="F10" s="17">
        <f>IF(E10&gt;D10,100,IF(E10&lt;C10,0,(E10-C10)/(D10-C10)*100))</f>
        <v>0</v>
      </c>
    </row>
    <row r="11" spans="1:6" x14ac:dyDescent="0.25">
      <c r="A11" s="8" t="s">
        <v>7</v>
      </c>
      <c r="B11" s="14">
        <v>8.5000000000000006E-2</v>
      </c>
      <c r="C11" s="14">
        <v>0.433</v>
      </c>
      <c r="D11" s="14">
        <v>0.73199999999999998</v>
      </c>
      <c r="E11" s="15"/>
      <c r="F11" s="17">
        <f>IF(E11&gt;D11,100,IF(E11&lt;C11,0,(E11-C11)/(D11-C11)*100))</f>
        <v>0</v>
      </c>
    </row>
    <row r="12" spans="1:6" x14ac:dyDescent="0.25">
      <c r="A12" s="8" t="s">
        <v>8</v>
      </c>
      <c r="B12" s="14">
        <v>8.5000000000000006E-2</v>
      </c>
      <c r="C12" s="14"/>
      <c r="D12" s="14"/>
      <c r="E12" s="16"/>
      <c r="F12" s="17">
        <f>IF(E12&lt;B33,100,IF(E12&lt;B34,(B34-E12)/(B34-B33)*100,IF(E12&lt;B35,0,IF(E12&lt;B36,(E12-B35)/(B36-B35)*100,100))))</f>
        <v>100</v>
      </c>
    </row>
    <row r="13" spans="1:6" x14ac:dyDescent="0.25">
      <c r="A13" s="9" t="s">
        <v>9</v>
      </c>
      <c r="B13" s="12">
        <v>0.17</v>
      </c>
      <c r="C13" s="14">
        <v>1.2849999999999999</v>
      </c>
      <c r="D13" s="14">
        <v>2.9990000000000001</v>
      </c>
      <c r="E13" s="15"/>
      <c r="F13" s="17">
        <f>IF(E13&gt;D13,0,IF(E13&lt;C13,100,(D13-E13)/(D13-C13)*100))</f>
        <v>100</v>
      </c>
    </row>
    <row r="15" spans="1:6" x14ac:dyDescent="0.25">
      <c r="A15" s="1" t="s">
        <v>11</v>
      </c>
      <c r="D15" s="11" t="s">
        <v>21</v>
      </c>
      <c r="E15" s="11" t="s">
        <v>22</v>
      </c>
    </row>
    <row r="16" spans="1:6" x14ac:dyDescent="0.25">
      <c r="A16" t="s">
        <v>16</v>
      </c>
      <c r="B16" s="18">
        <f>MIN(MAXA(SUMPRODUCT(B6:B13,F6:F13),D16),E16)</f>
        <v>73.5</v>
      </c>
      <c r="D16">
        <v>25</v>
      </c>
      <c r="E16">
        <v>75</v>
      </c>
    </row>
    <row r="17" spans="1:5" x14ac:dyDescent="0.25">
      <c r="B17" s="18"/>
    </row>
    <row r="18" spans="1:5" x14ac:dyDescent="0.25">
      <c r="A18" s="1" t="s">
        <v>14</v>
      </c>
      <c r="B18" s="18"/>
      <c r="D18" s="11" t="s">
        <v>25</v>
      </c>
      <c r="E18" s="11" t="s">
        <v>26</v>
      </c>
    </row>
    <row r="19" spans="1:5" x14ac:dyDescent="0.25">
      <c r="A19" t="s">
        <v>17</v>
      </c>
      <c r="B19" s="3">
        <f>D19+(B16-D16)*(E19-D19)/(E16-D16)</f>
        <v>2.9249999999999998</v>
      </c>
      <c r="D19" s="2">
        <v>0.5</v>
      </c>
      <c r="E19" s="2">
        <v>3</v>
      </c>
    </row>
    <row r="20" spans="1:5" x14ac:dyDescent="0.25">
      <c r="B20" s="18"/>
    </row>
    <row r="21" spans="1:5" x14ac:dyDescent="0.25">
      <c r="A21" s="1" t="s">
        <v>18</v>
      </c>
      <c r="B21" s="18"/>
    </row>
    <row r="22" spans="1:5" x14ac:dyDescent="0.25">
      <c r="A22" t="s">
        <v>19</v>
      </c>
      <c r="B22" s="18">
        <v>1.0760000000000001</v>
      </c>
    </row>
    <row r="24" spans="1:5" x14ac:dyDescent="0.25">
      <c r="A24" s="1" t="s">
        <v>31</v>
      </c>
    </row>
    <row r="25" spans="1:5" x14ac:dyDescent="0.25">
      <c r="A25" t="s">
        <v>20</v>
      </c>
      <c r="B25" s="19"/>
    </row>
    <row r="26" spans="1:5" ht="15.75" x14ac:dyDescent="0.25">
      <c r="A26" t="s">
        <v>30</v>
      </c>
      <c r="B26" s="22">
        <f>B3*B19*B25*B22*1000</f>
        <v>0</v>
      </c>
    </row>
    <row r="29" spans="1:5" x14ac:dyDescent="0.25">
      <c r="A29" s="20" t="s">
        <v>27</v>
      </c>
    </row>
    <row r="30" spans="1:5" x14ac:dyDescent="0.25">
      <c r="A30" s="21" t="s">
        <v>28</v>
      </c>
      <c r="B30" s="10">
        <v>0.8</v>
      </c>
    </row>
    <row r="31" spans="1:5" x14ac:dyDescent="0.25">
      <c r="A31" s="21" t="s">
        <v>29</v>
      </c>
      <c r="B31" s="18">
        <v>0</v>
      </c>
    </row>
    <row r="33" spans="1:2" x14ac:dyDescent="0.25">
      <c r="A33" s="21" t="s">
        <v>8</v>
      </c>
      <c r="B33" s="3">
        <v>0</v>
      </c>
    </row>
    <row r="34" spans="1:2" x14ac:dyDescent="0.25">
      <c r="B34" s="3">
        <v>5.0000000000000001E-3</v>
      </c>
    </row>
    <row r="35" spans="1:2" x14ac:dyDescent="0.25">
      <c r="B35" s="3">
        <v>0.02</v>
      </c>
    </row>
    <row r="36" spans="1:2" x14ac:dyDescent="0.25">
      <c r="B36" s="3">
        <v>2.5000000000000001E-2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Årlig bidrag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stig.a.malmedal</dc:creator>
  <cp:lastModifiedBy>Kaja Krogh</cp:lastModifiedBy>
  <dcterms:created xsi:type="dcterms:W3CDTF">2018-08-30T11:11:56Z</dcterms:created>
  <dcterms:modified xsi:type="dcterms:W3CDTF">2023-07-12T08:44:51Z</dcterms:modified>
</cp:coreProperties>
</file>